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ебестоимость км" state="visible" r:id="rId4"/>
  </sheets>
  <calcPr calcId="171027"/>
</workbook>
</file>

<file path=xl/sharedStrings.xml><?xml version="1.0" encoding="utf-8"?>
<sst xmlns="http://schemas.openxmlformats.org/spreadsheetml/2006/main" count="99" uniqueCount="49">
  <si>
    <t>Себестоимость 1 км, стоимость рейса и рентабельность</t>
  </si>
  <si>
    <t>Меняйте зелёные ячейки. Методика: econom-trans.ru/finansy/sebestoimost/sebestoimost-kilometra-tyagach/</t>
  </si>
  <si>
    <t>Исходные данные</t>
  </si>
  <si>
    <t>Ставка за перевозку</t>
  </si>
  <si>
    <t>₽/км</t>
  </si>
  <si>
    <t>в том же режиме НДС, что и расходы</t>
  </si>
  <si>
    <t>Пробег в месяц</t>
  </si>
  <si>
    <t>км</t>
  </si>
  <si>
    <t/>
  </si>
  <si>
    <t>Расход топлива</t>
  </si>
  <si>
    <t>л/100 км</t>
  </si>
  <si>
    <t>Цена дизельного топлива</t>
  </si>
  <si>
    <t>₽/л</t>
  </si>
  <si>
    <t>Росстат, неделя 22–28.09.2026</t>
  </si>
  <si>
    <t>Тариф «Платон»</t>
  </si>
  <si>
    <t>с 1 марта 2026 года</t>
  </si>
  <si>
    <t>Доля пробега по федеральным трассам</t>
  </si>
  <si>
    <t>доля</t>
  </si>
  <si>
    <t>Зарплата водителя</t>
  </si>
  <si>
    <t>₽/мес</t>
  </si>
  <si>
    <t>Страховые взносы</t>
  </si>
  <si>
    <t>Платёж по лизингу</t>
  </si>
  <si>
    <t>ТО, шины, ремонт</t>
  </si>
  <si>
    <t>Прочие расходы (страховка, связь, стоянки)</t>
  </si>
  <si>
    <t>Доля порожнего пробега</t>
  </si>
  <si>
    <t>Себестоимость километра</t>
  </si>
  <si>
    <t>Топливо</t>
  </si>
  <si>
    <t>Платон</t>
  </si>
  <si>
    <t>Водитель</t>
  </si>
  <si>
    <t>Лизинг</t>
  </si>
  <si>
    <t>Прочее</t>
  </si>
  <si>
    <t>Себестоимость 1 км</t>
  </si>
  <si>
    <t>Себестоимость оплаченного км (с учётом порожняка)</t>
  </si>
  <si>
    <t>Рентабельность</t>
  </si>
  <si>
    <t>Прибыль на оплаченный км</t>
  </si>
  <si>
    <t>Рентабельность продаж (маржа)</t>
  </si>
  <si>
    <t>%</t>
  </si>
  <si>
    <t>Рентабельность по затратам</t>
  </si>
  <si>
    <t>Прибыль за месяц</t>
  </si>
  <si>
    <t>Целевая маржа</t>
  </si>
  <si>
    <t>Минимальная ставка для целевой маржи</t>
  </si>
  <si>
    <t>Стоимость рейса</t>
  </si>
  <si>
    <t>Гружёное плечо</t>
  </si>
  <si>
    <t>Обратный путь порожним</t>
  </si>
  <si>
    <t>0, если есть обратная загрузка</t>
  </si>
  <si>
    <t>Себестоимость рейса</t>
  </si>
  <si>
    <t>₽</t>
  </si>
  <si>
    <t>Ставка за рейс для целевой маржи</t>
  </si>
  <si>
    <t>То же на гружёный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</si>
</sst>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₽&quot;"/>
  </numFmts>
  <fonts count="5" x14ac:knownFonts="1">
    <font>
      <color theme="1"/>
      <family val="2"/>
      <scheme val="minor"/>
      <sz val="11"/>
      <name val="Calibri"/>
    </font>
    <font>
      <b/>
      <sz val="15"/>
    </font>
    <font>
      <color rgb="FF6C7571"/>
      <sz val="10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212623"/>
      </patternFill>
    </fill>
    <fill>
      <patternFill patternType="solid">
        <fgColor rgb="FFE8F6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164" fontId="4" fillId="0" borderId="0" xfId="0" applyNumberFormat="1" applyFont="1" applyAlignment="1">
      <alignment horizontal="right"/>
    </xf>
    <xf numFmtId="1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16" customWidth="1"/>
    <col min="3" max="3" width="14" customWidth="1"/>
    <col min="4" max="4" width="5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spans="1:4" s="3" customFormat="1" x14ac:dyDescent="0.25">
      <c r="A4" s="4" t="s">
        <v>2</v>
      </c>
      <c r="B4" s="5"/>
      <c r="C4" s="4"/>
      <c r="D4" s="4"/>
    </row>
    <row r="5" spans="1:4" x14ac:dyDescent="0.25">
      <c r="A5" t="s">
        <v>3</v>
      </c>
      <c r="B5" s="6">
        <v>95</v>
      </c>
      <c r="C5" t="s">
        <v>4</v>
      </c>
      <c r="D5" s="2" t="s">
        <v>5</v>
      </c>
    </row>
    <row r="6" spans="1:4" x14ac:dyDescent="0.25">
      <c r="A6" t="s">
        <v>6</v>
      </c>
      <c r="B6" s="6">
        <v>12000</v>
      </c>
      <c r="C6" t="s">
        <v>7</v>
      </c>
      <c r="D6" s="2" t="s">
        <v>8</v>
      </c>
    </row>
    <row r="7" spans="1:4" x14ac:dyDescent="0.25">
      <c r="A7" t="s">
        <v>9</v>
      </c>
      <c r="B7" s="6">
        <v>32</v>
      </c>
      <c r="C7" t="s">
        <v>10</v>
      </c>
      <c r="D7" s="2" t="s">
        <v>8</v>
      </c>
    </row>
    <row r="8" spans="1:4" x14ac:dyDescent="0.25">
      <c r="A8" t="s">
        <v>11</v>
      </c>
      <c r="B8" s="6">
        <v>86.77</v>
      </c>
      <c r="C8" t="s">
        <v>12</v>
      </c>
      <c r="D8" s="2" t="s">
        <v>13</v>
      </c>
    </row>
    <row r="9" spans="1:4" x14ac:dyDescent="0.25">
      <c r="A9" t="s">
        <v>14</v>
      </c>
      <c r="B9" s="6">
        <v>5.19</v>
      </c>
      <c r="C9" t="s">
        <v>4</v>
      </c>
      <c r="D9" s="2" t="s">
        <v>15</v>
      </c>
    </row>
    <row r="10" spans="1:4" x14ac:dyDescent="0.25">
      <c r="A10" t="s">
        <v>16</v>
      </c>
      <c r="B10" s="6">
        <v>0.7</v>
      </c>
      <c r="C10" t="s">
        <v>17</v>
      </c>
      <c r="D10" s="2" t="s">
        <v>8</v>
      </c>
    </row>
    <row r="11" spans="1:4" x14ac:dyDescent="0.25">
      <c r="A11" t="s">
        <v>18</v>
      </c>
      <c r="B11" s="6">
        <v>180000</v>
      </c>
      <c r="C11" t="s">
        <v>19</v>
      </c>
      <c r="D11" s="2" t="s">
        <v>8</v>
      </c>
    </row>
    <row r="12" spans="1:4" x14ac:dyDescent="0.25">
      <c r="A12" t="s">
        <v>20</v>
      </c>
      <c r="B12" s="6">
        <v>0.3</v>
      </c>
      <c r="C12" t="s">
        <v>17</v>
      </c>
      <c r="D12" s="2" t="s">
        <v>8</v>
      </c>
    </row>
    <row r="13" spans="1:4" x14ac:dyDescent="0.25">
      <c r="A13" t="s">
        <v>21</v>
      </c>
      <c r="B13" s="6">
        <v>380000</v>
      </c>
      <c r="C13" t="s">
        <v>19</v>
      </c>
      <c r="D13" s="2" t="s">
        <v>8</v>
      </c>
    </row>
    <row r="14" spans="1:4" x14ac:dyDescent="0.25">
      <c r="A14" t="s">
        <v>22</v>
      </c>
      <c r="B14" s="6">
        <v>6</v>
      </c>
      <c r="C14" t="s">
        <v>4</v>
      </c>
      <c r="D14" s="2" t="s">
        <v>8</v>
      </c>
    </row>
    <row r="15" spans="1:4" x14ac:dyDescent="0.25">
      <c r="A15" t="s">
        <v>23</v>
      </c>
      <c r="B15" s="6">
        <v>45000</v>
      </c>
      <c r="C15" t="s">
        <v>19</v>
      </c>
      <c r="D15" s="2" t="s">
        <v>8</v>
      </c>
    </row>
    <row r="16" spans="1:4" x14ac:dyDescent="0.25">
      <c r="A16" t="s">
        <v>24</v>
      </c>
      <c r="B16" s="6">
        <v>0</v>
      </c>
      <c r="C16" t="s">
        <v>17</v>
      </c>
      <c r="D16" s="2" t="s">
        <v>8</v>
      </c>
    </row>
    <row r="17" spans="2:2" x14ac:dyDescent="0.25">
      <c r="B17" s="7"/>
    </row>
    <row r="18" spans="1:4" s="3" customFormat="1" x14ac:dyDescent="0.25">
      <c r="A18" s="4" t="s">
        <v>25</v>
      </c>
      <c r="B18" s="5"/>
      <c r="C18" s="4"/>
      <c r="D18" s="4"/>
    </row>
    <row r="19" spans="1:4" x14ac:dyDescent="0.25">
      <c r="A19" t="s">
        <v>26</v>
      </c>
      <c r="B19" s="8">
        <f>B7/100*B8</f>
      </c>
      <c r="C19" t="s">
        <v>4</v>
      </c>
      <c r="D19" s="2" t="s">
        <v>8</v>
      </c>
    </row>
    <row r="20" spans="1:4" x14ac:dyDescent="0.25">
      <c r="A20" t="s">
        <v>27</v>
      </c>
      <c r="B20" s="8">
        <f>B9*B10</f>
      </c>
      <c r="C20" t="s">
        <v>4</v>
      </c>
      <c r="D20" s="2" t="s">
        <v>8</v>
      </c>
    </row>
    <row r="21" spans="1:4" x14ac:dyDescent="0.25">
      <c r="A21" t="s">
        <v>28</v>
      </c>
      <c r="B21" s="8">
        <f>B11*(1+B12)/B6</f>
      </c>
      <c r="C21" t="s">
        <v>4</v>
      </c>
      <c r="D21" s="2" t="s">
        <v>8</v>
      </c>
    </row>
    <row r="22" spans="1:4" x14ac:dyDescent="0.25">
      <c r="A22" t="s">
        <v>29</v>
      </c>
      <c r="B22" s="8">
        <f>B13/B6</f>
      </c>
      <c r="C22" t="s">
        <v>4</v>
      </c>
      <c r="D22" s="2" t="s">
        <v>8</v>
      </c>
    </row>
    <row r="23" spans="1:4" x14ac:dyDescent="0.25">
      <c r="A23" t="s">
        <v>22</v>
      </c>
      <c r="B23" s="8">
        <f>B14</f>
      </c>
      <c r="C23" t="s">
        <v>4</v>
      </c>
      <c r="D23" s="2" t="s">
        <v>8</v>
      </c>
    </row>
    <row r="24" spans="1:4" x14ac:dyDescent="0.25">
      <c r="A24" t="s">
        <v>30</v>
      </c>
      <c r="B24" s="8">
        <f>B15/B6</f>
      </c>
      <c r="C24" t="s">
        <v>4</v>
      </c>
      <c r="D24" s="2" t="s">
        <v>8</v>
      </c>
    </row>
    <row r="25" spans="1:4" s="9" customFormat="1" x14ac:dyDescent="0.25">
      <c r="A25" s="9" t="s">
        <v>31</v>
      </c>
      <c r="B25" s="10">
        <f>SUM(B19,B20,B21,B22,B23,B24)</f>
      </c>
      <c r="C25" s="9" t="s">
        <v>4</v>
      </c>
      <c r="D25" s="2" t="s">
        <v>8</v>
      </c>
    </row>
    <row r="26" spans="1:4" s="9" customFormat="1" x14ac:dyDescent="0.25">
      <c r="A26" s="9" t="s">
        <v>32</v>
      </c>
      <c r="B26" s="10">
        <f>B25/(1-B16)</f>
      </c>
      <c r="C26" s="9" t="s">
        <v>4</v>
      </c>
      <c r="D26" s="2" t="s">
        <v>8</v>
      </c>
    </row>
    <row r="27" spans="2:2" x14ac:dyDescent="0.25">
      <c r="B27" s="7"/>
    </row>
    <row r="28" spans="1:4" s="3" customFormat="1" x14ac:dyDescent="0.25">
      <c r="A28" s="4" t="s">
        <v>33</v>
      </c>
      <c r="B28" s="5"/>
      <c r="C28" s="4"/>
      <c r="D28" s="4"/>
    </row>
    <row r="29" spans="1:4" x14ac:dyDescent="0.25">
      <c r="A29" t="s">
        <v>34</v>
      </c>
      <c r="B29" s="8">
        <f>B5-B26</f>
      </c>
      <c r="C29" t="s">
        <v>4</v>
      </c>
      <c r="D29" s="2" t="s">
        <v>8</v>
      </c>
    </row>
    <row r="30" spans="1:4" x14ac:dyDescent="0.25">
      <c r="A30" t="s">
        <v>35</v>
      </c>
      <c r="B30" s="11">
        <f>B29/B5</f>
      </c>
      <c r="C30" t="s">
        <v>36</v>
      </c>
      <c r="D30" s="2" t="s">
        <v>8</v>
      </c>
    </row>
    <row r="31" spans="1:4" x14ac:dyDescent="0.25">
      <c r="A31" t="s">
        <v>37</v>
      </c>
      <c r="B31" s="11">
        <f>B29/B26</f>
      </c>
      <c r="C31" t="s">
        <v>36</v>
      </c>
      <c r="D31" s="2" t="s">
        <v>8</v>
      </c>
    </row>
    <row r="32" spans="1:4" s="9" customFormat="1" x14ac:dyDescent="0.25">
      <c r="A32" s="9" t="s">
        <v>38</v>
      </c>
      <c r="B32" s="10">
        <f>B29*B6*(1-B16)</f>
      </c>
      <c r="C32" s="9" t="s">
        <v>19</v>
      </c>
      <c r="D32" s="2" t="s">
        <v>8</v>
      </c>
    </row>
    <row r="33" spans="1:4" x14ac:dyDescent="0.25">
      <c r="A33" t="s">
        <v>39</v>
      </c>
      <c r="B33" s="6">
        <v>0.1</v>
      </c>
      <c r="C33" t="s">
        <v>17</v>
      </c>
      <c r="D33" s="2" t="s">
        <v>8</v>
      </c>
    </row>
    <row r="34" spans="1:4" s="9" customFormat="1" x14ac:dyDescent="0.25">
      <c r="A34" s="9" t="s">
        <v>40</v>
      </c>
      <c r="B34" s="10">
        <f>B26/(1-B33)</f>
      </c>
      <c r="C34" s="9" t="s">
        <v>4</v>
      </c>
      <c r="D34" s="2" t="s">
        <v>8</v>
      </c>
    </row>
    <row r="35" spans="2:2" x14ac:dyDescent="0.25">
      <c r="B35" s="7"/>
    </row>
    <row r="36" spans="1:4" s="3" customFormat="1" x14ac:dyDescent="0.25">
      <c r="A36" s="4" t="s">
        <v>41</v>
      </c>
      <c r="B36" s="5"/>
      <c r="C36" s="4"/>
      <c r="D36" s="4"/>
    </row>
    <row r="37" spans="1:4" x14ac:dyDescent="0.25">
      <c r="A37" t="s">
        <v>42</v>
      </c>
      <c r="B37" s="6">
        <v>820</v>
      </c>
      <c r="C37" t="s">
        <v>7</v>
      </c>
      <c r="D37" s="2" t="s">
        <v>8</v>
      </c>
    </row>
    <row r="38" spans="1:4" x14ac:dyDescent="0.25">
      <c r="A38" t="s">
        <v>43</v>
      </c>
      <c r="B38" s="6">
        <v>820</v>
      </c>
      <c r="C38" t="s">
        <v>7</v>
      </c>
      <c r="D38" s="2" t="s">
        <v>44</v>
      </c>
    </row>
    <row r="39" spans="1:4" x14ac:dyDescent="0.25">
      <c r="A39" t="s">
        <v>45</v>
      </c>
      <c r="B39" s="8">
        <f>(B37+B38)*B25</f>
      </c>
      <c r="C39" t="s">
        <v>46</v>
      </c>
      <c r="D39" s="2" t="s">
        <v>8</v>
      </c>
    </row>
    <row r="40" spans="1:4" s="9" customFormat="1" x14ac:dyDescent="0.25">
      <c r="A40" s="9" t="s">
        <v>47</v>
      </c>
      <c r="B40" s="10">
        <f>B39/(1-B33)</f>
      </c>
      <c r="C40" s="9" t="s">
        <v>46</v>
      </c>
      <c r="D40" s="2" t="s">
        <v>8</v>
      </c>
    </row>
    <row r="41" spans="1:4" x14ac:dyDescent="0.25">
      <c r="A41" t="s">
        <v>48</v>
      </c>
      <c r="B41" s="8">
        <f>B40/B37</f>
      </c>
      <c r="C41" t="s">
        <v>4</v>
      </c>
      <c r="D41" s="2" t="s">
        <v>8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Себестоимость км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Эконом-Транс, econom-trans.ru</dc:creator>
  <dc:title/>
  <dc:subject/>
  <dc:description/>
  <cp:keywords/>
  <cp:category/>
  <cp:lastModifiedBy>Unknown</cp:lastModifiedBy>
  <dcterms:created xsi:type="dcterms:W3CDTF">2026-10-10T10:44:54Z</dcterms:created>
  <dcterms:modified xsi:type="dcterms:W3CDTF">2026-10-10T10:44:54Z</dcterms:modified>
</cp:coreProperties>
</file>